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765" windowWidth="14805" windowHeight="7350" activeTab="1"/>
  </bookViews>
  <sheets>
    <sheet name="Pachet 1" sheetId="1" r:id="rId1"/>
    <sheet name="Pachet 2" sheetId="2" r:id="rId2"/>
    <sheet name="Foaie3" sheetId="3" r:id="rId3"/>
  </sheets>
  <definedNames>
    <definedName name="_xlnm._FilterDatabase" localSheetId="0" hidden="1">'Pachet 1'!$A$1:$E$19</definedName>
  </definedNames>
  <calcPr calcId="145621"/>
</workbook>
</file>

<file path=xl/calcChain.xml><?xml version="1.0" encoding="utf-8"?>
<calcChain xmlns="http://schemas.openxmlformats.org/spreadsheetml/2006/main">
  <c r="H4" i="2" l="1"/>
  <c r="H7" i="2"/>
  <c r="H8" i="2"/>
  <c r="H11" i="2"/>
  <c r="H12" i="2"/>
  <c r="H3" i="2"/>
  <c r="G19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2" i="1"/>
  <c r="G11" i="2" l="1"/>
  <c r="F7" i="1"/>
  <c r="E17" i="1" l="1"/>
  <c r="F17" i="1" s="1"/>
  <c r="F8" i="2" l="1"/>
  <c r="G8" i="2" s="1"/>
  <c r="F7" i="2"/>
  <c r="G7" i="2" s="1"/>
  <c r="F4" i="2"/>
  <c r="G4" i="2" s="1"/>
  <c r="F3" i="2"/>
  <c r="G3" i="2" s="1"/>
  <c r="G12" i="2" s="1"/>
  <c r="F12" i="2"/>
  <c r="E18" i="1"/>
  <c r="F18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6" i="1"/>
  <c r="F6" i="1" s="1"/>
  <c r="E5" i="1"/>
  <c r="F5" i="1" s="1"/>
  <c r="E4" i="1"/>
  <c r="F4" i="1" s="1"/>
  <c r="E3" i="1"/>
  <c r="F3" i="1" s="1"/>
  <c r="E2" i="1"/>
  <c r="F2" i="1" s="1"/>
  <c r="F19" i="1" l="1"/>
  <c r="E19" i="1"/>
</calcChain>
</file>

<file path=xl/sharedStrings.xml><?xml version="1.0" encoding="utf-8"?>
<sst xmlns="http://schemas.openxmlformats.org/spreadsheetml/2006/main" count="82" uniqueCount="62">
  <si>
    <t>Nr. Crt.</t>
  </si>
  <si>
    <t>Denumire auto sau utilaj</t>
  </si>
  <si>
    <t>Număr circulație</t>
  </si>
  <si>
    <t>Stare tehnică</t>
  </si>
  <si>
    <t>AUTOTRACTOR CU ȘA MAN</t>
  </si>
  <si>
    <t>AUTOBASCULANTĂ KAMAZ 13T</t>
  </si>
  <si>
    <t>AUTOBASCULANTĂ RABA 16T</t>
  </si>
  <si>
    <t>AUTOUTILITARĂ VOLKSWAGEN</t>
  </si>
  <si>
    <t>MICROBUS VOLKSWAGEN</t>
  </si>
  <si>
    <t>MICROBUS IVECO</t>
  </si>
  <si>
    <t>SEMIREMORCĂ CIMENTRUC</t>
  </si>
  <si>
    <t>SEMIREMORCĂ BASCULANTĂ</t>
  </si>
  <si>
    <t>AR-57-YCY</t>
  </si>
  <si>
    <t>AR-58-YCY</t>
  </si>
  <si>
    <t>AR-41-YCY</t>
  </si>
  <si>
    <t>AR-17-YCY</t>
  </si>
  <si>
    <t>AR-71-YCY</t>
  </si>
  <si>
    <t>AR-50-YCY</t>
  </si>
  <si>
    <t>AR-92-YCI</t>
  </si>
  <si>
    <t>AR-80-MUZ</t>
  </si>
  <si>
    <t>AR-84-YCY</t>
  </si>
  <si>
    <t>AR-75-YCI</t>
  </si>
  <si>
    <t>AR-97-YCY</t>
  </si>
  <si>
    <t>AR-76-YCI</t>
  </si>
  <si>
    <t>AR-90-YCY</t>
  </si>
  <si>
    <t>AR-64-YCI</t>
  </si>
  <si>
    <t>AR-89-YCY</t>
  </si>
  <si>
    <t>AR-75-YCY</t>
  </si>
  <si>
    <t>lipsă calculator și alte componente, lipsă anvelope, acumulatori</t>
  </si>
  <si>
    <t>lipsă cardan, lipsă calculator și alte componente, lipsă anvelope, acumulatori</t>
  </si>
  <si>
    <t>descompletată, necesită acumulatori și revizie generală ITP</t>
  </si>
  <si>
    <t>descompletată, necesită electromotor, acumulatori, anvelope</t>
  </si>
  <si>
    <t>necesită reparație capitală motor + alte componente</t>
  </si>
  <si>
    <t>necesită reparație capitală motor, revizie generală</t>
  </si>
  <si>
    <t>necesită revizie generală, anvelope, acumulator</t>
  </si>
  <si>
    <t>necesită revizie generală, anvelope</t>
  </si>
  <si>
    <t>stația asfalt, necesită revizie generală, anvelope</t>
  </si>
  <si>
    <t>necesită revizie generală, anvelope, perne aer, supape, sistem frânare</t>
  </si>
  <si>
    <t>uzată atât moral cât și fizic, necesită reparație capitală</t>
  </si>
  <si>
    <t>Cilindrii vibrocompactori</t>
  </si>
  <si>
    <t xml:space="preserve">Cilindru compactor  </t>
  </si>
  <si>
    <t>Descriere</t>
  </si>
  <si>
    <t>Număr inventar</t>
  </si>
  <si>
    <t>Stare Tehnică</t>
  </si>
  <si>
    <t>7 T Mixt</t>
  </si>
  <si>
    <t>Încărcătoare frontale</t>
  </si>
  <si>
    <t>Încărcător frontal L200</t>
  </si>
  <si>
    <t>Încărcător frontal Kaeble</t>
  </si>
  <si>
    <t>2.0 MC</t>
  </si>
  <si>
    <t>4.5 MC</t>
  </si>
  <si>
    <t>Buldoexcavatoare</t>
  </si>
  <si>
    <t>Buldoexcavator KOMAT'SU</t>
  </si>
  <si>
    <t>0.75 MC</t>
  </si>
  <si>
    <t>motor defect - necesită reparație capitală</t>
  </si>
  <si>
    <t>necesită reparație capitală motor uzat, acumulatori 154 A, semering pompă convertizor, ulei h46, ulei, motor, filtre</t>
  </si>
  <si>
    <t>necesar reparație capitală motor, sistem hidraulic, etc.</t>
  </si>
  <si>
    <t>nu se justifică reparație, necesită reparație capitală</t>
  </si>
  <si>
    <t>Val . Piață lei</t>
  </si>
  <si>
    <t>AR-88-YCY</t>
  </si>
  <si>
    <t>VALOARE TOTALĂ</t>
  </si>
  <si>
    <t>Val . Piață lei + TVA</t>
  </si>
  <si>
    <t>AUTOTURISM DACIA SUPER NOVA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</si>
</sst>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4" fontId="2" fillId="0" borderId="3" xfId="0" applyNumberFormat="1" applyFont="1" applyFill="1" applyBorder="1" applyAlignment="1">
      <alignment vertical="center" wrapText="1"/>
    </xf>
    <xf numFmtId="4" fontId="1" fillId="0" borderId="3" xfId="0" applyNumberFormat="1" applyFont="1" applyBorder="1"/>
    <xf numFmtId="4" fontId="0" fillId="4" borderId="2" xfId="0" applyNumberFormat="1" applyFill="1" applyBorder="1"/>
    <xf numFmtId="4" fontId="1" fillId="4" borderId="2" xfId="0" applyNumberFormat="1" applyFont="1" applyFill="1" applyBorder="1"/>
    <xf numFmtId="9" fontId="1" fillId="3" borderId="0" xfId="0" applyNumberFormat="1" applyFont="1" applyFill="1" applyAlignment="1">
      <alignment horizontal="center"/>
    </xf>
    <xf numFmtId="0" fontId="0" fillId="0" borderId="3" xfId="0" applyFill="1" applyBorder="1"/>
    <xf numFmtId="0" fontId="0" fillId="0" borderId="3" xfId="0" applyFont="1" applyFill="1" applyBorder="1"/>
    <xf numFmtId="0" fontId="0" fillId="0" borderId="4" xfId="0" applyFill="1" applyBorder="1" applyAlignment="1">
      <alignment horizontal="right"/>
    </xf>
    <xf numFmtId="0" fontId="0" fillId="2" borderId="2" xfId="0" applyFill="1" applyBorder="1"/>
    <xf numFmtId="0" fontId="0" fillId="0" borderId="2" xfId="0" applyFill="1" applyBorder="1"/>
    <xf numFmtId="4" fontId="2" fillId="2" borderId="2" xfId="0" applyNumberFormat="1" applyFont="1" applyFill="1" applyBorder="1" applyAlignment="1">
      <alignment vertical="center" wrapText="1"/>
    </xf>
    <xf numFmtId="4" fontId="2" fillId="0" borderId="2" xfId="0" applyNumberFormat="1" applyFont="1" applyFill="1" applyBorder="1" applyAlignment="1">
      <alignment vertical="center" wrapText="1"/>
    </xf>
    <xf numFmtId="0" fontId="0" fillId="0" borderId="2" xfId="0" applyFont="1" applyFill="1" applyBorder="1"/>
    <xf numFmtId="9" fontId="1" fillId="3" borderId="0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vertical="center" wrapText="1"/>
    </xf>
    <xf numFmtId="4" fontId="0" fillId="0" borderId="2" xfId="0" applyNumberFormat="1" applyFill="1" applyBorder="1"/>
    <xf numFmtId="4" fontId="1" fillId="0" borderId="2" xfId="0" applyNumberFormat="1" applyFont="1" applyFill="1" applyBorder="1"/>
    <xf numFmtId="4" fontId="3" fillId="0" borderId="2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workbookViewId="0">
      <pane ySplit="1" topLeftCell="A2" activePane="bottomLeft" state="frozen"/>
      <selection pane="bottomLeft" activeCell="G23" sqref="G23"/>
    </sheetView>
  </sheetViews>
  <sheetFormatPr defaultRowHeight="15" x14ac:dyDescent="0.25"/>
  <cols>
    <col min="1" max="1" width="7.28515625" style="1" bestFit="1" customWidth="1"/>
    <col min="2" max="2" width="31.28515625" style="2" bestFit="1" customWidth="1"/>
    <col min="3" max="3" width="15.7109375" style="2" bestFit="1" customWidth="1"/>
    <col min="4" max="4" width="70.42578125" style="2" bestFit="1" customWidth="1"/>
    <col min="5" max="5" width="19.28515625" hidden="1" customWidth="1"/>
    <col min="6" max="6" width="14.28515625" hidden="1" customWidth="1"/>
    <col min="7" max="7" width="11.140625" customWidth="1"/>
    <col min="9" max="9" width="17.7109375" customWidth="1"/>
  </cols>
  <sheetData>
    <row r="1" spans="1: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60</v>
      </c>
      <c r="F1" s="18">
        <v>0.9</v>
      </c>
      <c r="G1" s="18">
        <v>0.8</v>
      </c>
    </row>
    <row r="2" spans="1:7" x14ac:dyDescent="0.25">
      <c r="A2" s="4">
        <v>1</v>
      </c>
      <c r="B2" s="5" t="s">
        <v>4</v>
      </c>
      <c r="C2" s="5" t="s">
        <v>12</v>
      </c>
      <c r="D2" s="5" t="s">
        <v>28</v>
      </c>
      <c r="E2" s="14">
        <f>15000*4.3</f>
        <v>64500</v>
      </c>
      <c r="F2" s="29">
        <f t="shared" ref="F2:F18" si="0">E2*90%</f>
        <v>58050</v>
      </c>
      <c r="G2" s="16">
        <f>E2*80%</f>
        <v>51600</v>
      </c>
    </row>
    <row r="3" spans="1:7" x14ac:dyDescent="0.25">
      <c r="A3" s="4">
        <v>2</v>
      </c>
      <c r="B3" s="5" t="s">
        <v>4</v>
      </c>
      <c r="C3" s="5" t="s">
        <v>13</v>
      </c>
      <c r="D3" s="5" t="s">
        <v>29</v>
      </c>
      <c r="E3" s="14">
        <f>6000*4.3</f>
        <v>25800</v>
      </c>
      <c r="F3" s="29">
        <f t="shared" si="0"/>
        <v>23220</v>
      </c>
      <c r="G3" s="16">
        <f t="shared" ref="G3:G19" si="1">E3*80%</f>
        <v>20640</v>
      </c>
    </row>
    <row r="4" spans="1:7" x14ac:dyDescent="0.25">
      <c r="A4" s="4">
        <v>3</v>
      </c>
      <c r="B4" s="5" t="s">
        <v>5</v>
      </c>
      <c r="C4" s="5" t="s">
        <v>14</v>
      </c>
      <c r="D4" s="5" t="s">
        <v>30</v>
      </c>
      <c r="E4" s="14">
        <f>4000*4.3</f>
        <v>17200</v>
      </c>
      <c r="F4" s="29">
        <f t="shared" si="0"/>
        <v>15480</v>
      </c>
      <c r="G4" s="16">
        <f t="shared" si="1"/>
        <v>13760</v>
      </c>
    </row>
    <row r="5" spans="1:7" x14ac:dyDescent="0.25">
      <c r="A5" s="4">
        <v>4</v>
      </c>
      <c r="B5" s="5" t="s">
        <v>6</v>
      </c>
      <c r="C5" s="5" t="s">
        <v>15</v>
      </c>
      <c r="D5" s="5" t="s">
        <v>31</v>
      </c>
      <c r="E5" s="14">
        <f>2000*4.3</f>
        <v>8600</v>
      </c>
      <c r="F5" s="29">
        <f t="shared" si="0"/>
        <v>7740</v>
      </c>
      <c r="G5" s="16">
        <f t="shared" si="1"/>
        <v>6880</v>
      </c>
    </row>
    <row r="6" spans="1:7" x14ac:dyDescent="0.25">
      <c r="A6" s="4">
        <v>5</v>
      </c>
      <c r="B6" s="5" t="s">
        <v>7</v>
      </c>
      <c r="C6" s="5" t="s">
        <v>16</v>
      </c>
      <c r="D6" s="5" t="s">
        <v>32</v>
      </c>
      <c r="E6" s="14">
        <f>1000*4.3</f>
        <v>4300</v>
      </c>
      <c r="F6" s="29">
        <f t="shared" si="0"/>
        <v>3870</v>
      </c>
      <c r="G6" s="16">
        <f t="shared" si="1"/>
        <v>3440</v>
      </c>
    </row>
    <row r="7" spans="1:7" x14ac:dyDescent="0.25">
      <c r="A7" s="4">
        <v>6</v>
      </c>
      <c r="B7" s="5" t="s">
        <v>8</v>
      </c>
      <c r="C7" s="5" t="s">
        <v>17</v>
      </c>
      <c r="D7" s="5" t="s">
        <v>33</v>
      </c>
      <c r="E7" s="14">
        <v>1500</v>
      </c>
      <c r="F7" s="29">
        <f t="shared" si="0"/>
        <v>1350</v>
      </c>
      <c r="G7" s="16">
        <f t="shared" si="1"/>
        <v>1200</v>
      </c>
    </row>
    <row r="8" spans="1:7" x14ac:dyDescent="0.25">
      <c r="A8" s="4">
        <v>7</v>
      </c>
      <c r="B8" s="5" t="s">
        <v>9</v>
      </c>
      <c r="C8" s="5" t="s">
        <v>18</v>
      </c>
      <c r="D8" s="5" t="s">
        <v>34</v>
      </c>
      <c r="E8" s="14">
        <f>12000*4.3</f>
        <v>51600</v>
      </c>
      <c r="F8" s="29">
        <f t="shared" si="0"/>
        <v>46440</v>
      </c>
      <c r="G8" s="16">
        <f t="shared" si="1"/>
        <v>41280</v>
      </c>
    </row>
    <row r="9" spans="1:7" x14ac:dyDescent="0.25">
      <c r="A9" s="4">
        <v>8</v>
      </c>
      <c r="B9" s="5" t="s">
        <v>10</v>
      </c>
      <c r="C9" s="5" t="s">
        <v>19</v>
      </c>
      <c r="D9" s="5" t="s">
        <v>35</v>
      </c>
      <c r="E9" s="14">
        <f>6500*4.3</f>
        <v>27950</v>
      </c>
      <c r="F9" s="29">
        <f t="shared" si="0"/>
        <v>25155</v>
      </c>
      <c r="G9" s="16">
        <f t="shared" si="1"/>
        <v>22360</v>
      </c>
    </row>
    <row r="10" spans="1:7" x14ac:dyDescent="0.25">
      <c r="A10" s="4">
        <v>9</v>
      </c>
      <c r="B10" s="5" t="s">
        <v>10</v>
      </c>
      <c r="C10" s="5" t="s">
        <v>20</v>
      </c>
      <c r="D10" s="5" t="s">
        <v>36</v>
      </c>
      <c r="E10" s="14">
        <f>6500*4.3</f>
        <v>27950</v>
      </c>
      <c r="F10" s="29">
        <f t="shared" si="0"/>
        <v>25155</v>
      </c>
      <c r="G10" s="16">
        <f t="shared" si="1"/>
        <v>22360</v>
      </c>
    </row>
    <row r="11" spans="1:7" x14ac:dyDescent="0.25">
      <c r="A11" s="4">
        <v>10</v>
      </c>
      <c r="B11" s="5" t="s">
        <v>11</v>
      </c>
      <c r="C11" s="5" t="s">
        <v>21</v>
      </c>
      <c r="D11" s="5" t="s">
        <v>37</v>
      </c>
      <c r="E11" s="14">
        <f>2500*4.3</f>
        <v>10750</v>
      </c>
      <c r="F11" s="29">
        <f t="shared" si="0"/>
        <v>9675</v>
      </c>
      <c r="G11" s="16">
        <f t="shared" si="1"/>
        <v>8600</v>
      </c>
    </row>
    <row r="12" spans="1:7" x14ac:dyDescent="0.25">
      <c r="A12" s="4">
        <v>11</v>
      </c>
      <c r="B12" s="5" t="s">
        <v>11</v>
      </c>
      <c r="C12" s="5" t="s">
        <v>22</v>
      </c>
      <c r="D12" s="5" t="s">
        <v>37</v>
      </c>
      <c r="E12" s="14">
        <f>6900*4.3</f>
        <v>29670</v>
      </c>
      <c r="F12" s="29">
        <f t="shared" si="0"/>
        <v>26703</v>
      </c>
      <c r="G12" s="16">
        <f t="shared" si="1"/>
        <v>23736</v>
      </c>
    </row>
    <row r="13" spans="1:7" x14ac:dyDescent="0.25">
      <c r="A13" s="4">
        <v>12</v>
      </c>
      <c r="B13" s="5" t="s">
        <v>11</v>
      </c>
      <c r="C13" s="5" t="s">
        <v>23</v>
      </c>
      <c r="D13" s="5" t="s">
        <v>37</v>
      </c>
      <c r="E13" s="14">
        <f>7000*4.3</f>
        <v>30100</v>
      </c>
      <c r="F13" s="29">
        <f t="shared" si="0"/>
        <v>27090</v>
      </c>
      <c r="G13" s="16">
        <f t="shared" si="1"/>
        <v>24080</v>
      </c>
    </row>
    <row r="14" spans="1:7" x14ac:dyDescent="0.25">
      <c r="A14" s="4">
        <v>13</v>
      </c>
      <c r="B14" s="5" t="s">
        <v>11</v>
      </c>
      <c r="C14" s="5" t="s">
        <v>24</v>
      </c>
      <c r="D14" s="5" t="s">
        <v>37</v>
      </c>
      <c r="E14" s="14">
        <f>6900*4.3</f>
        <v>29670</v>
      </c>
      <c r="F14" s="29">
        <f t="shared" si="0"/>
        <v>26703</v>
      </c>
      <c r="G14" s="16">
        <f t="shared" si="1"/>
        <v>23736</v>
      </c>
    </row>
    <row r="15" spans="1:7" x14ac:dyDescent="0.25">
      <c r="A15" s="4">
        <v>14</v>
      </c>
      <c r="B15" s="5" t="s">
        <v>11</v>
      </c>
      <c r="C15" s="5" t="s">
        <v>25</v>
      </c>
      <c r="D15" s="5" t="s">
        <v>37</v>
      </c>
      <c r="E15" s="14">
        <f>3000*4.3</f>
        <v>12900</v>
      </c>
      <c r="F15" s="29">
        <f t="shared" si="0"/>
        <v>11610</v>
      </c>
      <c r="G15" s="16">
        <f t="shared" si="1"/>
        <v>10320</v>
      </c>
    </row>
    <row r="16" spans="1:7" x14ac:dyDescent="0.25">
      <c r="A16" s="4">
        <v>15</v>
      </c>
      <c r="B16" s="5" t="s">
        <v>11</v>
      </c>
      <c r="C16" s="5" t="s">
        <v>26</v>
      </c>
      <c r="D16" s="5" t="s">
        <v>37</v>
      </c>
      <c r="E16" s="14">
        <f>5000*4.3</f>
        <v>21500</v>
      </c>
      <c r="F16" s="29">
        <f t="shared" si="0"/>
        <v>19350</v>
      </c>
      <c r="G16" s="16">
        <f t="shared" si="1"/>
        <v>17200</v>
      </c>
    </row>
    <row r="17" spans="1:7" x14ac:dyDescent="0.25">
      <c r="A17" s="4">
        <v>16</v>
      </c>
      <c r="B17" s="5" t="s">
        <v>11</v>
      </c>
      <c r="C17" s="5" t="s">
        <v>58</v>
      </c>
      <c r="D17" s="5" t="s">
        <v>37</v>
      </c>
      <c r="E17" s="14">
        <f>7000*4.3</f>
        <v>30100</v>
      </c>
      <c r="F17" s="29">
        <f t="shared" si="0"/>
        <v>27090</v>
      </c>
      <c r="G17" s="16">
        <f t="shared" si="1"/>
        <v>24080</v>
      </c>
    </row>
    <row r="18" spans="1:7" x14ac:dyDescent="0.25">
      <c r="A18" s="4">
        <v>17</v>
      </c>
      <c r="B18" s="5" t="s">
        <v>61</v>
      </c>
      <c r="C18" s="5" t="s">
        <v>27</v>
      </c>
      <c r="D18" s="5" t="s">
        <v>38</v>
      </c>
      <c r="E18" s="14">
        <f>500*4.3</f>
        <v>2150</v>
      </c>
      <c r="F18" s="29">
        <f t="shared" si="0"/>
        <v>1935</v>
      </c>
      <c r="G18" s="16">
        <f t="shared" si="1"/>
        <v>1720</v>
      </c>
    </row>
    <row r="19" spans="1:7" x14ac:dyDescent="0.25">
      <c r="A19" s="4"/>
      <c r="B19" s="5"/>
      <c r="C19" s="5"/>
      <c r="D19" s="6" t="s">
        <v>59</v>
      </c>
      <c r="E19" s="15">
        <f>SUM(E2:E18)</f>
        <v>396240</v>
      </c>
      <c r="F19" s="30">
        <f>SUM(F2:F18)</f>
        <v>356616</v>
      </c>
      <c r="G19" s="17">
        <f t="shared" si="1"/>
        <v>316992</v>
      </c>
    </row>
  </sheetData>
  <autoFilter ref="A1:E19"/>
  <pageMargins left="0.25" right="0.25" top="0.75" bottom="0.75" header="0.3" footer="0.3"/>
  <pageSetup paperSize="9" orientation="landscape" r:id="rId1"/>
  <ignoredErrors>
    <ignoredError sqref="E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pane ySplit="1" topLeftCell="A2" activePane="bottomLeft" state="frozen"/>
      <selection pane="bottomLeft" activeCell="I16" sqref="I16"/>
    </sheetView>
  </sheetViews>
  <sheetFormatPr defaultRowHeight="15" x14ac:dyDescent="0.25"/>
  <cols>
    <col min="1" max="1" width="7.28515625" style="1" bestFit="1" customWidth="1"/>
    <col min="2" max="2" width="25.42578125" customWidth="1"/>
    <col min="3" max="3" width="10" bestFit="1" customWidth="1"/>
    <col min="4" max="4" width="8.85546875" customWidth="1"/>
    <col min="5" max="5" width="61" customWidth="1"/>
    <col min="6" max="7" width="10.42578125" hidden="1" customWidth="1"/>
    <col min="8" max="8" width="10.42578125" customWidth="1"/>
    <col min="9" max="9" width="9.140625" customWidth="1"/>
    <col min="10" max="10" width="10.7109375" customWidth="1"/>
  </cols>
  <sheetData>
    <row r="1" spans="1:9" ht="30" x14ac:dyDescent="0.25">
      <c r="A1" s="7" t="s">
        <v>0</v>
      </c>
      <c r="B1" s="8" t="s">
        <v>1</v>
      </c>
      <c r="C1" s="7" t="s">
        <v>41</v>
      </c>
      <c r="D1" s="8" t="s">
        <v>42</v>
      </c>
      <c r="E1" s="7" t="s">
        <v>43</v>
      </c>
      <c r="F1" s="9" t="s">
        <v>57</v>
      </c>
      <c r="G1" s="27">
        <v>0.9</v>
      </c>
      <c r="H1" s="27">
        <v>0.8</v>
      </c>
    </row>
    <row r="2" spans="1:9" x14ac:dyDescent="0.25">
      <c r="A2" s="4"/>
      <c r="B2" s="32" t="s">
        <v>39</v>
      </c>
      <c r="C2" s="32"/>
      <c r="D2" s="10"/>
      <c r="E2" s="10"/>
      <c r="F2" s="19"/>
      <c r="G2" s="23"/>
      <c r="H2" s="22"/>
    </row>
    <row r="3" spans="1:9" x14ac:dyDescent="0.25">
      <c r="A3" s="4">
        <v>1</v>
      </c>
      <c r="B3" s="5" t="s">
        <v>40</v>
      </c>
      <c r="C3" s="5" t="s">
        <v>44</v>
      </c>
      <c r="D3" s="5">
        <v>600250</v>
      </c>
      <c r="E3" s="5" t="s">
        <v>53</v>
      </c>
      <c r="F3" s="14">
        <f>3000*4.3</f>
        <v>12900</v>
      </c>
      <c r="G3" s="25">
        <f t="shared" ref="G3:G4" si="0">F3*90%</f>
        <v>11610</v>
      </c>
      <c r="H3" s="24">
        <f>F3*80%</f>
        <v>10320</v>
      </c>
    </row>
    <row r="4" spans="1:9" x14ac:dyDescent="0.25">
      <c r="A4" s="4">
        <v>2</v>
      </c>
      <c r="B4" s="5" t="s">
        <v>40</v>
      </c>
      <c r="C4" s="5" t="s">
        <v>44</v>
      </c>
      <c r="D4" s="5">
        <v>600251</v>
      </c>
      <c r="E4" s="5" t="s">
        <v>53</v>
      </c>
      <c r="F4" s="14">
        <f>2000*4.3</f>
        <v>8600</v>
      </c>
      <c r="G4" s="25">
        <f t="shared" si="0"/>
        <v>7740</v>
      </c>
      <c r="H4" s="24">
        <f t="shared" ref="H4:H12" si="1">F4*80%</f>
        <v>6880</v>
      </c>
    </row>
    <row r="5" spans="1:9" x14ac:dyDescent="0.25">
      <c r="A5" s="4"/>
      <c r="B5" s="10"/>
      <c r="C5" s="10"/>
      <c r="D5" s="10"/>
      <c r="E5" s="10"/>
      <c r="F5" s="20"/>
      <c r="G5" s="26"/>
      <c r="H5" s="24"/>
    </row>
    <row r="6" spans="1:9" x14ac:dyDescent="0.25">
      <c r="A6" s="4"/>
      <c r="B6" s="32" t="s">
        <v>45</v>
      </c>
      <c r="C6" s="32"/>
      <c r="D6" s="10"/>
      <c r="E6" s="10"/>
      <c r="F6" s="20"/>
      <c r="G6" s="26"/>
      <c r="H6" s="24"/>
    </row>
    <row r="7" spans="1:9" ht="30" x14ac:dyDescent="0.25">
      <c r="A7" s="11">
        <v>3</v>
      </c>
      <c r="B7" s="12" t="s">
        <v>46</v>
      </c>
      <c r="C7" s="12" t="s">
        <v>48</v>
      </c>
      <c r="D7" s="12">
        <v>600012</v>
      </c>
      <c r="E7" s="13" t="s">
        <v>54</v>
      </c>
      <c r="F7" s="14">
        <f>3000*4.3</f>
        <v>12900</v>
      </c>
      <c r="G7" s="25">
        <f t="shared" ref="G7:G8" si="2">F7*90%</f>
        <v>11610</v>
      </c>
      <c r="H7" s="24">
        <f t="shared" si="1"/>
        <v>10320</v>
      </c>
    </row>
    <row r="8" spans="1:9" x14ac:dyDescent="0.25">
      <c r="A8" s="4">
        <v>4</v>
      </c>
      <c r="B8" s="5" t="s">
        <v>47</v>
      </c>
      <c r="C8" s="5" t="s">
        <v>49</v>
      </c>
      <c r="D8" s="5">
        <v>920020</v>
      </c>
      <c r="E8" s="5" t="s">
        <v>55</v>
      </c>
      <c r="F8" s="14">
        <f>8000*4.3</f>
        <v>34400</v>
      </c>
      <c r="G8" s="25">
        <f t="shared" si="2"/>
        <v>30960</v>
      </c>
      <c r="H8" s="24">
        <f t="shared" si="1"/>
        <v>27520</v>
      </c>
    </row>
    <row r="9" spans="1:9" x14ac:dyDescent="0.25">
      <c r="A9" s="4"/>
      <c r="B9" s="10"/>
      <c r="C9" s="10"/>
      <c r="D9" s="10"/>
      <c r="E9" s="10"/>
      <c r="F9" s="20"/>
      <c r="G9" s="26"/>
      <c r="H9" s="24"/>
    </row>
    <row r="10" spans="1:9" x14ac:dyDescent="0.25">
      <c r="A10" s="4"/>
      <c r="B10" s="32" t="s">
        <v>50</v>
      </c>
      <c r="C10" s="32"/>
      <c r="D10" s="10"/>
      <c r="E10" s="10"/>
      <c r="F10" s="20"/>
      <c r="G10" s="26"/>
      <c r="H10" s="24"/>
    </row>
    <row r="11" spans="1:9" x14ac:dyDescent="0.25">
      <c r="A11" s="4">
        <v>5</v>
      </c>
      <c r="B11" s="5" t="s">
        <v>51</v>
      </c>
      <c r="C11" s="5" t="s">
        <v>52</v>
      </c>
      <c r="D11" s="5">
        <v>600236</v>
      </c>
      <c r="E11" s="5" t="s">
        <v>56</v>
      </c>
      <c r="F11" s="14">
        <v>7000</v>
      </c>
      <c r="G11" s="25">
        <f t="shared" ref="G11" si="3">F11*90%</f>
        <v>6300</v>
      </c>
      <c r="H11" s="24">
        <f t="shared" si="1"/>
        <v>5600</v>
      </c>
      <c r="I11" s="21"/>
    </row>
    <row r="12" spans="1:9" x14ac:dyDescent="0.25">
      <c r="A12" s="4"/>
      <c r="B12" s="10"/>
      <c r="C12" s="10"/>
      <c r="D12" s="10"/>
      <c r="E12" s="6" t="s">
        <v>59</v>
      </c>
      <c r="F12" s="15">
        <f>SUM(F3:F11)</f>
        <v>75800</v>
      </c>
      <c r="G12" s="31">
        <f>SUM(G3:G11)</f>
        <v>68220</v>
      </c>
      <c r="H12" s="28">
        <f t="shared" si="1"/>
        <v>60640</v>
      </c>
    </row>
  </sheetData>
  <mergeCells count="3">
    <mergeCell ref="B2:C2"/>
    <mergeCell ref="B6:C6"/>
    <mergeCell ref="B10:C10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6" sqref="E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Pachet 1</vt:lpstr>
      <vt:lpstr>Pachet 2</vt:lpstr>
      <vt:lpstr>Foaie3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2014-01-16T12:13:55Z</dcterms:modified>
</cp:coreProperties>
</file>